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nnounce" sheetId="1" r:id="rId1"/>
    <sheet name="Sheet 2" sheetId="2" r:id="rId2"/>
    <sheet name="Sheet3" sheetId="3" r:id="rId3"/>
  </sheets>
  <definedNames>
    <definedName name="_xlnm.Print_Area" localSheetId="0">'announce'!$A$85:$F$145</definedName>
  </definedNames>
  <calcPr fullCalcOnLoad="1"/>
</workbook>
</file>

<file path=xl/sharedStrings.xml><?xml version="1.0" encoding="utf-8"?>
<sst xmlns="http://schemas.openxmlformats.org/spreadsheetml/2006/main" count="164" uniqueCount="113">
  <si>
    <t>JOHN MASTER INDUSTRIES BERHAD - CO . NO. 114842-H</t>
  </si>
  <si>
    <t>QUARTERLY REPORT</t>
  </si>
  <si>
    <t>The figures have not been audited.</t>
  </si>
  <si>
    <t>CONSOLIDATED INCOME STATEMENT</t>
  </si>
  <si>
    <t>PRECEDING YEAR</t>
  </si>
  <si>
    <t>TO DATE</t>
  </si>
  <si>
    <t>30/6/1999</t>
  </si>
  <si>
    <t>RM'000</t>
  </si>
  <si>
    <t>1</t>
  </si>
  <si>
    <t>(a)</t>
  </si>
  <si>
    <t>(b)</t>
  </si>
  <si>
    <t>Investment income</t>
  </si>
  <si>
    <t>(c )</t>
  </si>
  <si>
    <t>2.</t>
  </si>
  <si>
    <t>Depreciation and amortisation</t>
  </si>
  <si>
    <t>(d)</t>
  </si>
  <si>
    <t>Exceptional items</t>
  </si>
  <si>
    <t>(e)</t>
  </si>
  <si>
    <t>(f)</t>
  </si>
  <si>
    <t>(g)</t>
  </si>
  <si>
    <t>and extraordinary items.</t>
  </si>
  <si>
    <t>(h)</t>
  </si>
  <si>
    <t>(I)</t>
  </si>
  <si>
    <t xml:space="preserve">      deducting minority interests</t>
  </si>
  <si>
    <t>(ii) Less Minority Interests</t>
  </si>
  <si>
    <t>(j)</t>
  </si>
  <si>
    <t>(k)</t>
  </si>
  <si>
    <t>(I)    Extraordianry items</t>
  </si>
  <si>
    <t>ii)     Less Minority interests</t>
  </si>
  <si>
    <t>(iii)   Extraordinary items attributable to</t>
  </si>
  <si>
    <t xml:space="preserve">         members of the company.</t>
  </si>
  <si>
    <t>(l)</t>
  </si>
  <si>
    <t>3.</t>
  </si>
  <si>
    <t xml:space="preserve">after deducting any provision for preference </t>
  </si>
  <si>
    <t>dividends, if any :-</t>
  </si>
  <si>
    <t>(ii) Fully diluted (based on  ordinary shares)(sen)</t>
  </si>
  <si>
    <t>Not applicable</t>
  </si>
  <si>
    <t>CONSOLIDATED BALANCE SHEET</t>
  </si>
  <si>
    <t>CURRENT</t>
  </si>
  <si>
    <t>QUARTER</t>
  </si>
  <si>
    <t>Goodwill on Consolidation</t>
  </si>
  <si>
    <t>Land &amp; Development Expenditure</t>
  </si>
  <si>
    <t>Current Assets</t>
  </si>
  <si>
    <t>Cash &amp; short term deposits</t>
  </si>
  <si>
    <t>Others - Other Debtors, Deposits &amp; Prepayment</t>
  </si>
  <si>
    <t xml:space="preserve">              - Land &amp; development expenditure</t>
  </si>
  <si>
    <t>Current Liabilities</t>
  </si>
  <si>
    <t>Short Term Borrowings</t>
  </si>
  <si>
    <t>Provision for taxation</t>
  </si>
  <si>
    <t>Net Current Assets / (Liabilities)</t>
  </si>
  <si>
    <t>Shareholder's Funds</t>
  </si>
  <si>
    <t>Share Capital</t>
  </si>
  <si>
    <t>Reserves</t>
  </si>
  <si>
    <t>Share premium</t>
  </si>
  <si>
    <t>Retained Profit</t>
  </si>
  <si>
    <t>Minority Interests</t>
  </si>
  <si>
    <t>Long Term Borrowings</t>
  </si>
  <si>
    <t>Other Long Term Liabilities</t>
  </si>
  <si>
    <t>Loan to a joint venture partner</t>
  </si>
  <si>
    <t xml:space="preserve">              - Loan to a joint venture partner</t>
  </si>
  <si>
    <t>Property plant and equipment</t>
  </si>
  <si>
    <t>Others - Amount due to joint venture partner</t>
  </si>
  <si>
    <t>Quarterly report on consolidated results for the financial quarter ended 30th September 2001</t>
  </si>
  <si>
    <t>INDIVIDUAL QUARTER</t>
  </si>
  <si>
    <t>YEAR</t>
  </si>
  <si>
    <t>30/09/01</t>
  </si>
  <si>
    <t>(UNAUDITED)</t>
  </si>
  <si>
    <t>PRECEDING YR</t>
  </si>
  <si>
    <t>CORRESPONDING</t>
  </si>
  <si>
    <t>30/09/00</t>
  </si>
  <si>
    <t>CUMULATIVE QUARTER</t>
  </si>
  <si>
    <t>YEAR TO</t>
  </si>
  <si>
    <t>DATE</t>
  </si>
  <si>
    <t>PRECEDING</t>
  </si>
  <si>
    <t>Revenue</t>
  </si>
  <si>
    <t xml:space="preserve">Other income </t>
  </si>
  <si>
    <t>Profit/(loss)  before finance cost, depreciation and</t>
  </si>
  <si>
    <t xml:space="preserve">amortisation, exceptional items, income tax, </t>
  </si>
  <si>
    <t>minority interests and extraordinary items</t>
  </si>
  <si>
    <t>Finance cost</t>
  </si>
  <si>
    <t>Profit / (loss) before income tax, minority interests</t>
  </si>
  <si>
    <t>Share of profits and losses of associated</t>
  </si>
  <si>
    <t>companies.</t>
  </si>
  <si>
    <t>Income tax</t>
  </si>
  <si>
    <t xml:space="preserve">(I)   Profit / (loss) after income tax before </t>
  </si>
  <si>
    <t>Pre-acquisition profit / (loss) if applicable.</t>
  </si>
  <si>
    <t>(m)</t>
  </si>
  <si>
    <t>Net profit / (loss) attributable to members of the</t>
  </si>
  <si>
    <t>company</t>
  </si>
  <si>
    <t>Earnings per share based on 2 (m) above</t>
  </si>
  <si>
    <t>(I)Basic (based on 44202013 ordinary shares) (sen)</t>
  </si>
  <si>
    <t>- associated company</t>
  </si>
  <si>
    <t>OF CURRENT</t>
  </si>
  <si>
    <t>AS AT END</t>
  </si>
  <si>
    <t xml:space="preserve">AS AT END OF </t>
  </si>
  <si>
    <t>31/03/01</t>
  </si>
  <si>
    <t>(AUDITED)</t>
  </si>
  <si>
    <t>Intangible assets</t>
  </si>
  <si>
    <t>Inventories</t>
  </si>
  <si>
    <t>Trade Receivables</t>
  </si>
  <si>
    <t>Trade Payables</t>
  </si>
  <si>
    <t>Other Payables</t>
  </si>
  <si>
    <t>Deferred Taxation</t>
  </si>
  <si>
    <t>Net tangible assets per share (RM)</t>
  </si>
  <si>
    <t xml:space="preserve">                 N/A</t>
  </si>
  <si>
    <t xml:space="preserve">                     N/A</t>
  </si>
  <si>
    <t>- jointly controlled entity</t>
  </si>
  <si>
    <t xml:space="preserve">                         -</t>
  </si>
  <si>
    <t>Net Profit / (loss) from ordinary activities  attributable</t>
  </si>
  <si>
    <t>to members of the company.</t>
  </si>
  <si>
    <t xml:space="preserve">                            N/A</t>
  </si>
  <si>
    <t xml:space="preserve">                N/A</t>
  </si>
  <si>
    <t>FINANCIAL YR END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</si>
</sst>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3" fillId="0" borderId="5" xfId="15" applyNumberFormat="1" applyFont="1" applyBorder="1" applyAlignment="1">
      <alignment horizontal="center"/>
    </xf>
    <xf numFmtId="164" fontId="2" fillId="0" borderId="4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4" xfId="15" applyNumberFormat="1" applyBorder="1" applyAlignment="1" quotePrefix="1">
      <alignment/>
    </xf>
    <xf numFmtId="164" fontId="0" fillId="0" borderId="0" xfId="15" applyNumberFormat="1" applyBorder="1" applyAlignment="1" quotePrefix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164" fontId="1" fillId="0" borderId="10" xfId="15" applyNumberFormat="1" applyFont="1" applyBorder="1" applyAlignment="1">
      <alignment horizontal="center"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164" fontId="1" fillId="0" borderId="0" xfId="15" applyNumberFormat="1" applyFont="1" applyBorder="1" applyAlignment="1">
      <alignment/>
    </xf>
    <xf numFmtId="164" fontId="0" fillId="0" borderId="12" xfId="15" applyNumberFormat="1" applyBorder="1" applyAlignment="1">
      <alignment/>
    </xf>
    <xf numFmtId="164" fontId="3" fillId="0" borderId="8" xfId="15" applyNumberFormat="1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0" fillId="0" borderId="13" xfId="15" applyNumberFormat="1" applyBorder="1" applyAlignment="1">
      <alignment/>
    </xf>
    <xf numFmtId="164" fontId="1" fillId="0" borderId="14" xfId="15" applyNumberFormat="1" applyFont="1" applyBorder="1" applyAlignment="1">
      <alignment/>
    </xf>
    <xf numFmtId="164" fontId="2" fillId="0" borderId="5" xfId="15" applyNumberFormat="1" applyFont="1" applyBorder="1" applyAlignment="1">
      <alignment horizontal="center"/>
    </xf>
    <xf numFmtId="164" fontId="1" fillId="0" borderId="11" xfId="15" applyNumberFormat="1" applyFont="1" applyBorder="1" applyAlignment="1">
      <alignment horizontal="center"/>
    </xf>
    <xf numFmtId="164" fontId="0" fillId="0" borderId="10" xfId="15" applyNumberFormat="1" applyFont="1" applyBorder="1" applyAlignment="1">
      <alignment/>
    </xf>
    <xf numFmtId="164" fontId="3" fillId="0" borderId="3" xfId="15" applyNumberFormat="1" applyFont="1" applyBorder="1" applyAlignment="1">
      <alignment horizontal="centerContinuous"/>
    </xf>
    <xf numFmtId="164" fontId="0" fillId="0" borderId="5" xfId="15" applyNumberFormat="1" applyBorder="1" applyAlignment="1">
      <alignment/>
    </xf>
    <xf numFmtId="164" fontId="0" fillId="0" borderId="15" xfId="15" applyNumberFormat="1" applyBorder="1" applyAlignment="1">
      <alignment/>
    </xf>
    <xf numFmtId="164" fontId="0" fillId="0" borderId="16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5" xfId="15" applyNumberFormat="1" applyFont="1" applyBorder="1" applyAlignment="1" quotePrefix="1">
      <alignment/>
    </xf>
    <xf numFmtId="43" fontId="0" fillId="0" borderId="5" xfId="15" applyNumberFormat="1" applyBorder="1" applyAlignment="1">
      <alignment/>
    </xf>
    <xf numFmtId="167" fontId="0" fillId="0" borderId="5" xfId="15" applyNumberFormat="1" applyFont="1" applyBorder="1" applyAlignment="1">
      <alignment/>
    </xf>
    <xf numFmtId="164" fontId="1" fillId="0" borderId="12" xfId="15" applyNumberFormat="1" applyFont="1" applyBorder="1" applyAlignment="1">
      <alignment horizontal="center"/>
    </xf>
    <xf numFmtId="164" fontId="0" fillId="0" borderId="8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center"/>
    </xf>
    <xf numFmtId="164" fontId="1" fillId="0" borderId="0" xfId="15" applyNumberFormat="1" applyFont="1" applyAlignment="1">
      <alignment horizontal="center"/>
    </xf>
    <xf numFmtId="164" fontId="2" fillId="0" borderId="6" xfId="15" applyNumberFormat="1" applyFont="1" applyBorder="1" applyAlignment="1">
      <alignment horizontal="center"/>
    </xf>
    <xf numFmtId="164" fontId="2" fillId="0" borderId="7" xfId="15" applyNumberFormat="1" applyFont="1" applyBorder="1" applyAlignment="1">
      <alignment horizontal="center"/>
    </xf>
    <xf numFmtId="164" fontId="1" fillId="0" borderId="16" xfId="15" applyNumberFormat="1" applyFont="1" applyBorder="1" applyAlignment="1">
      <alignment horizontal="center"/>
    </xf>
    <xf numFmtId="164" fontId="0" fillId="0" borderId="0" xfId="15" applyNumberFormat="1" applyFont="1" applyBorder="1" applyAlignment="1" quotePrefix="1">
      <alignment/>
    </xf>
    <xf numFmtId="164" fontId="1" fillId="0" borderId="4" xfId="15" applyNumberFormat="1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1" fillId="0" borderId="4" xfId="15" applyNumberFormat="1" applyFont="1" applyBorder="1" applyAlignment="1" quotePrefix="1">
      <alignment horizontal="center"/>
    </xf>
    <xf numFmtId="164" fontId="1" fillId="0" borderId="5" xfId="15" applyNumberFormat="1" applyFont="1" applyBorder="1" applyAlignment="1" quotePrefix="1">
      <alignment horizontal="center"/>
    </xf>
    <xf numFmtId="164" fontId="0" fillId="0" borderId="10" xfId="15" applyNumberFormat="1" applyFont="1" applyBorder="1" applyAlignment="1" quotePrefix="1">
      <alignment/>
    </xf>
    <xf numFmtId="164" fontId="2" fillId="0" borderId="17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2" fillId="0" borderId="9" xfId="15" applyNumberFormat="1" applyFont="1" applyBorder="1" applyAlignment="1">
      <alignment horizontal="center"/>
    </xf>
    <xf numFmtId="164" fontId="2" fillId="0" borderId="16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10" xfId="15" applyNumberFormat="1" applyFont="1" applyBorder="1" applyAlignment="1" quotePrefix="1">
      <alignment horizontal="center"/>
    </xf>
    <xf numFmtId="164" fontId="0" fillId="0" borderId="17" xfId="15" applyNumberFormat="1" applyBorder="1" applyAlignment="1">
      <alignment/>
    </xf>
    <xf numFmtId="164" fontId="1" fillId="0" borderId="5" xfId="15" applyNumberFormat="1" applyFont="1" applyBorder="1" applyAlignment="1">
      <alignment/>
    </xf>
    <xf numFmtId="164" fontId="0" fillId="0" borderId="14" xfId="15" applyNumberFormat="1" applyBorder="1" applyAlignment="1">
      <alignment/>
    </xf>
    <xf numFmtId="43" fontId="0" fillId="0" borderId="18" xfId="15" applyNumberFormat="1" applyBorder="1" applyAlignment="1">
      <alignment/>
    </xf>
    <xf numFmtId="43" fontId="0" fillId="0" borderId="4" xfId="15" applyNumberForma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20" xfId="15" applyNumberFormat="1" applyBorder="1" applyAlignment="1">
      <alignment/>
    </xf>
    <xf numFmtId="164" fontId="0" fillId="0" borderId="21" xfId="15" applyNumberFormat="1" applyBorder="1" applyAlignment="1">
      <alignment/>
    </xf>
    <xf numFmtId="164" fontId="1" fillId="0" borderId="1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164" fontId="1" fillId="0" borderId="6" xfId="15" applyNumberFormat="1" applyFont="1" applyBorder="1" applyAlignment="1" quotePrefix="1">
      <alignment horizontal="center"/>
    </xf>
    <xf numFmtId="164" fontId="1" fillId="0" borderId="16" xfId="15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="92" zoomScaleNormal="92" workbookViewId="0" topLeftCell="A73">
      <selection activeCell="A85" sqref="A85:F145"/>
    </sheetView>
  </sheetViews>
  <sheetFormatPr defaultColWidth="9.140625" defaultRowHeight="12.75"/>
  <cols>
    <col min="1" max="1" width="3.57421875" style="2" customWidth="1"/>
    <col min="2" max="2" width="4.421875" style="2" customWidth="1"/>
    <col min="3" max="3" width="46.28125" style="2" customWidth="1"/>
    <col min="4" max="4" width="16.8515625" style="2" hidden="1" customWidth="1"/>
    <col min="5" max="5" width="16.28125" style="2" customWidth="1"/>
    <col min="6" max="6" width="18.57421875" style="2" customWidth="1"/>
    <col min="7" max="8" width="13.140625" style="2" customWidth="1"/>
    <col min="9" max="16384" width="9.140625" style="2" customWidth="1"/>
  </cols>
  <sheetData>
    <row r="1" ht="12.75">
      <c r="A1" s="1" t="s">
        <v>0</v>
      </c>
    </row>
    <row r="2" spans="1:3" ht="12.75">
      <c r="A2" s="1" t="s">
        <v>1</v>
      </c>
      <c r="B2" s="1"/>
      <c r="C2" s="1"/>
    </row>
    <row r="3" spans="1:3" ht="12.75">
      <c r="A3" s="1"/>
      <c r="B3" s="1"/>
      <c r="C3" s="1"/>
    </row>
    <row r="4" spans="1:3" ht="12.75">
      <c r="A4" s="1" t="s">
        <v>62</v>
      </c>
      <c r="B4" s="1"/>
      <c r="C4" s="1"/>
    </row>
    <row r="5" spans="1:3" ht="12.75">
      <c r="A5" s="1" t="s">
        <v>2</v>
      </c>
      <c r="B5" s="1"/>
      <c r="C5" s="1"/>
    </row>
    <row r="6" spans="1:3" ht="12.75">
      <c r="A6" s="1"/>
      <c r="B6" s="1"/>
      <c r="C6" s="1"/>
    </row>
    <row r="7" spans="1:3" ht="12.75">
      <c r="A7" s="1" t="s">
        <v>3</v>
      </c>
      <c r="B7" s="1"/>
      <c r="C7" s="1"/>
    </row>
    <row r="8" spans="1:3" ht="13.5" thickBot="1">
      <c r="A8" s="1"/>
      <c r="B8" s="1"/>
      <c r="C8" s="1"/>
    </row>
    <row r="9" spans="1:8" s="51" customFormat="1" ht="12.75">
      <c r="A9" s="49"/>
      <c r="B9" s="50"/>
      <c r="C9" s="49"/>
      <c r="D9" s="5"/>
      <c r="E9" s="75" t="s">
        <v>63</v>
      </c>
      <c r="F9" s="76"/>
      <c r="G9" s="75" t="s">
        <v>70</v>
      </c>
      <c r="H9" s="76"/>
    </row>
    <row r="10" spans="1:8" s="51" customFormat="1" ht="12.75">
      <c r="A10" s="6"/>
      <c r="B10" s="7"/>
      <c r="C10" s="6"/>
      <c r="D10" s="8" t="s">
        <v>4</v>
      </c>
      <c r="E10" s="56" t="s">
        <v>38</v>
      </c>
      <c r="F10" s="57" t="s">
        <v>67</v>
      </c>
      <c r="G10" s="56" t="s">
        <v>38</v>
      </c>
      <c r="H10" s="57" t="s">
        <v>73</v>
      </c>
    </row>
    <row r="11" spans="1:8" s="51" customFormat="1" ht="12.75">
      <c r="A11" s="6"/>
      <c r="B11" s="7"/>
      <c r="C11" s="6"/>
      <c r="D11" s="8" t="s">
        <v>5</v>
      </c>
      <c r="E11" s="56" t="s">
        <v>64</v>
      </c>
      <c r="F11" s="57" t="s">
        <v>68</v>
      </c>
      <c r="G11" s="56" t="s">
        <v>71</v>
      </c>
      <c r="H11" s="57" t="s">
        <v>71</v>
      </c>
    </row>
    <row r="12" spans="1:8" s="51" customFormat="1" ht="12.75">
      <c r="A12" s="6"/>
      <c r="B12" s="7"/>
      <c r="C12" s="6"/>
      <c r="D12" s="8" t="s">
        <v>6</v>
      </c>
      <c r="E12" s="56" t="s">
        <v>39</v>
      </c>
      <c r="F12" s="57" t="s">
        <v>39</v>
      </c>
      <c r="G12" s="56" t="s">
        <v>72</v>
      </c>
      <c r="H12" s="57" t="s">
        <v>72</v>
      </c>
    </row>
    <row r="13" spans="1:8" s="51" customFormat="1" ht="12.75">
      <c r="A13" s="9"/>
      <c r="B13" s="10"/>
      <c r="C13" s="9"/>
      <c r="D13" s="8" t="s">
        <v>7</v>
      </c>
      <c r="E13" s="58" t="s">
        <v>65</v>
      </c>
      <c r="F13" s="59" t="s">
        <v>69</v>
      </c>
      <c r="G13" s="58" t="s">
        <v>65</v>
      </c>
      <c r="H13" s="59" t="s">
        <v>69</v>
      </c>
    </row>
    <row r="14" spans="1:8" s="51" customFormat="1" ht="12.75">
      <c r="A14" s="9"/>
      <c r="B14" s="10"/>
      <c r="C14" s="9"/>
      <c r="D14" s="8"/>
      <c r="E14" s="56" t="s">
        <v>7</v>
      </c>
      <c r="F14" s="57" t="s">
        <v>7</v>
      </c>
      <c r="G14" s="56" t="s">
        <v>7</v>
      </c>
      <c r="H14" s="57" t="s">
        <v>7</v>
      </c>
    </row>
    <row r="15" spans="1:8" s="51" customFormat="1" ht="13.5" thickBot="1">
      <c r="A15" s="52"/>
      <c r="B15" s="53"/>
      <c r="C15" s="52"/>
      <c r="D15" s="54"/>
      <c r="E15" s="77" t="s">
        <v>66</v>
      </c>
      <c r="F15" s="78"/>
      <c r="G15" s="77" t="s">
        <v>66</v>
      </c>
      <c r="H15" s="78"/>
    </row>
    <row r="16" spans="1:8" ht="12.75">
      <c r="A16" s="11"/>
      <c r="B16" s="12"/>
      <c r="C16" s="30"/>
      <c r="D16" s="39"/>
      <c r="E16" s="25"/>
      <c r="F16" s="42"/>
      <c r="G16" s="25"/>
      <c r="H16" s="42"/>
    </row>
    <row r="17" spans="1:8" ht="12.75">
      <c r="A17" s="13" t="s">
        <v>8</v>
      </c>
      <c r="B17" s="12" t="s">
        <v>9</v>
      </c>
      <c r="C17" s="37" t="s">
        <v>74</v>
      </c>
      <c r="D17" s="39"/>
      <c r="E17" s="11">
        <v>19866</v>
      </c>
      <c r="F17" s="39">
        <v>16879</v>
      </c>
      <c r="G17" s="11">
        <v>34029</v>
      </c>
      <c r="H17" s="39">
        <v>29968</v>
      </c>
    </row>
    <row r="18" spans="1:8" ht="12.75">
      <c r="A18" s="24"/>
      <c r="B18" s="12"/>
      <c r="C18" s="27"/>
      <c r="D18" s="39"/>
      <c r="E18" s="11"/>
      <c r="F18" s="39"/>
      <c r="G18" s="11"/>
      <c r="H18" s="39"/>
    </row>
    <row r="19" spans="1:8" ht="12.75">
      <c r="A19" s="11"/>
      <c r="B19" s="12" t="s">
        <v>10</v>
      </c>
      <c r="C19" s="27" t="s">
        <v>11</v>
      </c>
      <c r="D19" s="39"/>
      <c r="E19" s="11">
        <v>0</v>
      </c>
      <c r="F19" s="39">
        <v>0</v>
      </c>
      <c r="G19" s="11">
        <v>0</v>
      </c>
      <c r="H19" s="39">
        <v>0</v>
      </c>
    </row>
    <row r="20" spans="1:8" ht="12.75">
      <c r="A20" s="11"/>
      <c r="B20" s="12"/>
      <c r="C20" s="27"/>
      <c r="D20" s="39"/>
      <c r="E20" s="11"/>
      <c r="F20" s="39"/>
      <c r="G20" s="11"/>
      <c r="H20" s="39"/>
    </row>
    <row r="21" spans="1:8" ht="12.75">
      <c r="A21" s="11"/>
      <c r="B21" s="14" t="s">
        <v>12</v>
      </c>
      <c r="C21" s="37" t="s">
        <v>75</v>
      </c>
      <c r="D21" s="39"/>
      <c r="E21" s="11">
        <v>72</v>
      </c>
      <c r="F21" s="39">
        <v>212</v>
      </c>
      <c r="G21" s="11">
        <v>170</v>
      </c>
      <c r="H21" s="39">
        <v>458</v>
      </c>
    </row>
    <row r="22" spans="1:8" ht="12.75">
      <c r="A22" s="11"/>
      <c r="B22" s="14"/>
      <c r="C22" s="27"/>
      <c r="D22" s="40"/>
      <c r="E22" s="72"/>
      <c r="F22" s="40"/>
      <c r="G22" s="72"/>
      <c r="H22" s="40"/>
    </row>
    <row r="23" spans="1:8" ht="12.75">
      <c r="A23" s="11"/>
      <c r="B23" s="14"/>
      <c r="C23" s="27"/>
      <c r="D23" s="39"/>
      <c r="E23" s="11"/>
      <c r="F23" s="39"/>
      <c r="G23" s="11"/>
      <c r="H23" s="39"/>
    </row>
    <row r="24" spans="1:8" ht="12.75">
      <c r="A24" s="13" t="s">
        <v>13</v>
      </c>
      <c r="B24" s="12" t="s">
        <v>9</v>
      </c>
      <c r="C24" s="37" t="s">
        <v>76</v>
      </c>
      <c r="D24" s="39"/>
      <c r="E24" s="11">
        <v>1166</v>
      </c>
      <c r="F24" s="39">
        <v>897</v>
      </c>
      <c r="G24" s="11">
        <f>1215+705+259</f>
        <v>2179</v>
      </c>
      <c r="H24" s="39">
        <v>1019</v>
      </c>
    </row>
    <row r="25" spans="1:8" ht="12.75">
      <c r="A25" s="11"/>
      <c r="B25" s="12"/>
      <c r="C25" s="37" t="s">
        <v>77</v>
      </c>
      <c r="D25" s="39"/>
      <c r="E25" s="11"/>
      <c r="F25" s="39"/>
      <c r="G25" s="11"/>
      <c r="H25" s="39"/>
    </row>
    <row r="26" spans="1:8" ht="12.75">
      <c r="A26" s="11"/>
      <c r="B26" s="12"/>
      <c r="C26" s="37" t="s">
        <v>78</v>
      </c>
      <c r="D26" s="39"/>
      <c r="E26" s="11"/>
      <c r="F26" s="39"/>
      <c r="G26" s="11"/>
      <c r="H26" s="39"/>
    </row>
    <row r="27" spans="1:8" ht="12.75">
      <c r="A27" s="11"/>
      <c r="B27" s="12"/>
      <c r="C27" s="27"/>
      <c r="D27" s="39"/>
      <c r="E27" s="11"/>
      <c r="F27" s="39"/>
      <c r="G27" s="11"/>
      <c r="H27" s="39"/>
    </row>
    <row r="28" spans="1:8" ht="12.75">
      <c r="A28" s="11"/>
      <c r="B28" s="12" t="s">
        <v>10</v>
      </c>
      <c r="C28" s="37" t="s">
        <v>79</v>
      </c>
      <c r="D28" s="39"/>
      <c r="E28" s="11">
        <v>152</v>
      </c>
      <c r="F28" s="39">
        <v>236</v>
      </c>
      <c r="G28" s="11">
        <v>259</v>
      </c>
      <c r="H28" s="39">
        <v>585</v>
      </c>
    </row>
    <row r="29" spans="1:8" ht="12.75">
      <c r="A29" s="11"/>
      <c r="B29" s="12"/>
      <c r="C29" s="27"/>
      <c r="D29" s="39"/>
      <c r="E29" s="11"/>
      <c r="F29" s="39"/>
      <c r="G29" s="11"/>
      <c r="H29" s="39"/>
    </row>
    <row r="30" spans="1:8" ht="12.75">
      <c r="A30" s="11"/>
      <c r="B30" s="14" t="s">
        <v>12</v>
      </c>
      <c r="C30" s="27" t="s">
        <v>14</v>
      </c>
      <c r="D30" s="39"/>
      <c r="E30" s="11">
        <v>375</v>
      </c>
      <c r="F30" s="39">
        <v>335</v>
      </c>
      <c r="G30" s="11">
        <v>705</v>
      </c>
      <c r="H30" s="39">
        <v>619</v>
      </c>
    </row>
    <row r="31" spans="1:8" ht="12.75">
      <c r="A31" s="11"/>
      <c r="B31" s="12"/>
      <c r="C31" s="27"/>
      <c r="D31" s="43"/>
      <c r="E31" s="11"/>
      <c r="F31" s="39"/>
      <c r="G31" s="11"/>
      <c r="H31" s="39"/>
    </row>
    <row r="32" spans="1:8" ht="12.75">
      <c r="A32" s="11"/>
      <c r="B32" s="12" t="s">
        <v>15</v>
      </c>
      <c r="C32" s="27" t="s">
        <v>16</v>
      </c>
      <c r="D32" s="39"/>
      <c r="E32" s="11">
        <v>0</v>
      </c>
      <c r="F32" s="39">
        <v>0</v>
      </c>
      <c r="G32" s="11">
        <v>0</v>
      </c>
      <c r="H32" s="39">
        <v>0</v>
      </c>
    </row>
    <row r="33" spans="1:8" ht="12.75">
      <c r="A33" s="11"/>
      <c r="B33" s="12"/>
      <c r="C33" s="27"/>
      <c r="D33" s="40"/>
      <c r="E33" s="72"/>
      <c r="F33" s="40"/>
      <c r="G33" s="72"/>
      <c r="H33" s="40"/>
    </row>
    <row r="34" spans="1:8" ht="12.75">
      <c r="A34" s="11"/>
      <c r="B34" s="12" t="s">
        <v>17</v>
      </c>
      <c r="C34" s="37" t="s">
        <v>80</v>
      </c>
      <c r="D34" s="39">
        <f>SUM(D24:D33)</f>
        <v>0</v>
      </c>
      <c r="E34" s="11">
        <f>+E24-E28-E30-E32</f>
        <v>639</v>
      </c>
      <c r="F34" s="39">
        <f>+F24-F28-F30-F32</f>
        <v>326</v>
      </c>
      <c r="G34" s="11">
        <f>+G24-G28-G30-G32</f>
        <v>1215</v>
      </c>
      <c r="H34" s="39">
        <f>+H24-H28-H30-H32</f>
        <v>-185</v>
      </c>
    </row>
    <row r="35" spans="1:8" ht="12.75">
      <c r="A35" s="11"/>
      <c r="B35" s="12"/>
      <c r="C35" s="37" t="s">
        <v>20</v>
      </c>
      <c r="D35" s="39"/>
      <c r="E35" s="11"/>
      <c r="F35" s="39"/>
      <c r="G35" s="11"/>
      <c r="H35" s="39"/>
    </row>
    <row r="36" spans="1:8" ht="12.75">
      <c r="A36" s="11"/>
      <c r="B36" s="12"/>
      <c r="C36" s="27"/>
      <c r="D36" s="39"/>
      <c r="E36" s="11"/>
      <c r="F36" s="39"/>
      <c r="G36" s="11"/>
      <c r="H36" s="39"/>
    </row>
    <row r="37" spans="1:8" ht="12.75">
      <c r="A37" s="11"/>
      <c r="B37" s="12" t="s">
        <v>18</v>
      </c>
      <c r="C37" s="37" t="s">
        <v>81</v>
      </c>
      <c r="D37" s="39"/>
      <c r="E37" s="11"/>
      <c r="F37" s="39"/>
      <c r="G37" s="11"/>
      <c r="H37" s="39"/>
    </row>
    <row r="38" spans="1:8" ht="12.75">
      <c r="A38" s="11"/>
      <c r="B38" s="12"/>
      <c r="C38" s="37" t="s">
        <v>82</v>
      </c>
      <c r="D38" s="39"/>
      <c r="E38" s="11"/>
      <c r="F38" s="39"/>
      <c r="G38" s="11"/>
      <c r="H38" s="39"/>
    </row>
    <row r="39" spans="1:8" ht="12.75">
      <c r="A39" s="11"/>
      <c r="B39" s="12"/>
      <c r="C39" s="60" t="s">
        <v>91</v>
      </c>
      <c r="D39" s="39"/>
      <c r="E39" s="11">
        <v>0</v>
      </c>
      <c r="F39" s="39">
        <v>1635</v>
      </c>
      <c r="G39" s="11">
        <v>0</v>
      </c>
      <c r="H39" s="39">
        <v>1239</v>
      </c>
    </row>
    <row r="40" spans="1:8" ht="12.75">
      <c r="A40" s="11"/>
      <c r="B40" s="12"/>
      <c r="C40" s="60" t="s">
        <v>106</v>
      </c>
      <c r="D40" s="39"/>
      <c r="E40" s="11">
        <v>0</v>
      </c>
      <c r="F40" s="39">
        <v>1004</v>
      </c>
      <c r="G40" s="11">
        <v>0</v>
      </c>
      <c r="H40" s="39">
        <v>695</v>
      </c>
    </row>
    <row r="41" spans="1:8" ht="12.75">
      <c r="A41" s="11"/>
      <c r="B41" s="12"/>
      <c r="C41" s="27"/>
      <c r="D41" s="40"/>
      <c r="E41" s="72"/>
      <c r="F41" s="40"/>
      <c r="G41" s="72"/>
      <c r="H41" s="40"/>
    </row>
    <row r="42" spans="1:8" ht="12.75">
      <c r="A42" s="11"/>
      <c r="B42" s="12" t="s">
        <v>19</v>
      </c>
      <c r="C42" s="37" t="s">
        <v>80</v>
      </c>
      <c r="D42" s="39" t="e">
        <f>+D34+#REF!+#REF!</f>
        <v>#REF!</v>
      </c>
      <c r="E42" s="11">
        <f>+E34+E39+E40</f>
        <v>639</v>
      </c>
      <c r="F42" s="39">
        <f>+F34+F39+F40</f>
        <v>2965</v>
      </c>
      <c r="G42" s="11">
        <f>+G34+G39+G40</f>
        <v>1215</v>
      </c>
      <c r="H42" s="39">
        <f>+H34+H39+H40</f>
        <v>1749</v>
      </c>
    </row>
    <row r="43" spans="1:8" ht="12.75">
      <c r="A43" s="11"/>
      <c r="B43" s="12"/>
      <c r="C43" s="27" t="s">
        <v>20</v>
      </c>
      <c r="D43" s="39"/>
      <c r="E43" s="11"/>
      <c r="F43" s="39"/>
      <c r="G43" s="11"/>
      <c r="H43" s="39"/>
    </row>
    <row r="44" spans="1:8" ht="12.75">
      <c r="A44" s="11"/>
      <c r="B44" s="12"/>
      <c r="C44" s="27"/>
      <c r="D44" s="39"/>
      <c r="E44" s="11"/>
      <c r="F44" s="39"/>
      <c r="G44" s="11"/>
      <c r="H44" s="39"/>
    </row>
    <row r="45" spans="1:8" ht="12.75">
      <c r="A45" s="11"/>
      <c r="B45" s="12" t="s">
        <v>21</v>
      </c>
      <c r="C45" s="37" t="s">
        <v>83</v>
      </c>
      <c r="D45" s="39"/>
      <c r="E45" s="11">
        <v>207</v>
      </c>
      <c r="F45" s="39">
        <v>832</v>
      </c>
      <c r="G45" s="11">
        <v>583</v>
      </c>
      <c r="H45" s="39">
        <v>1521</v>
      </c>
    </row>
    <row r="46" spans="1:8" ht="12.75">
      <c r="A46" s="11"/>
      <c r="B46" s="12"/>
      <c r="C46" s="27"/>
      <c r="D46" s="40"/>
      <c r="E46" s="72"/>
      <c r="F46" s="40"/>
      <c r="G46" s="72"/>
      <c r="H46" s="40"/>
    </row>
    <row r="47" spans="1:8" ht="12.75">
      <c r="A47" s="11"/>
      <c r="B47" s="12" t="s">
        <v>22</v>
      </c>
      <c r="C47" s="37" t="s">
        <v>84</v>
      </c>
      <c r="D47" s="39" t="e">
        <f>SUM(D42:D46)</f>
        <v>#REF!</v>
      </c>
      <c r="E47" s="11">
        <f>+E42-E45</f>
        <v>432</v>
      </c>
      <c r="F47" s="39">
        <f>+F42-F45</f>
        <v>2133</v>
      </c>
      <c r="G47" s="11">
        <f>+G42-G45</f>
        <v>632</v>
      </c>
      <c r="H47" s="39">
        <f>+H42-H45</f>
        <v>228</v>
      </c>
    </row>
    <row r="48" spans="1:8" ht="12.75">
      <c r="A48" s="11"/>
      <c r="B48" s="12"/>
      <c r="C48" s="27" t="s">
        <v>23</v>
      </c>
      <c r="D48" s="39"/>
      <c r="E48" s="11"/>
      <c r="F48" s="39"/>
      <c r="G48" s="11"/>
      <c r="H48" s="39"/>
    </row>
    <row r="49" spans="1:8" ht="12.75">
      <c r="A49" s="11"/>
      <c r="B49" s="12"/>
      <c r="C49" s="27"/>
      <c r="D49" s="39"/>
      <c r="E49" s="11"/>
      <c r="F49" s="39"/>
      <c r="G49" s="11"/>
      <c r="H49" s="39"/>
    </row>
    <row r="50" spans="1:8" ht="12.75">
      <c r="A50" s="11"/>
      <c r="B50" s="12"/>
      <c r="C50" s="27" t="s">
        <v>24</v>
      </c>
      <c r="D50" s="39"/>
      <c r="E50" s="11">
        <v>0</v>
      </c>
      <c r="F50" s="39">
        <v>515</v>
      </c>
      <c r="G50" s="11">
        <v>-1</v>
      </c>
      <c r="H50" s="39">
        <v>213</v>
      </c>
    </row>
    <row r="51" spans="1:8" ht="12.75">
      <c r="A51" s="11"/>
      <c r="B51" s="12"/>
      <c r="C51" s="27"/>
      <c r="D51" s="40"/>
      <c r="E51" s="11"/>
      <c r="F51" s="39"/>
      <c r="G51" s="11"/>
      <c r="H51" s="39"/>
    </row>
    <row r="52" spans="1:8" ht="12.75">
      <c r="A52" s="11"/>
      <c r="B52" s="55" t="s">
        <v>25</v>
      </c>
      <c r="C52" s="37" t="s">
        <v>85</v>
      </c>
      <c r="D52" s="39"/>
      <c r="E52" s="24" t="s">
        <v>107</v>
      </c>
      <c r="F52" s="39">
        <v>0</v>
      </c>
      <c r="G52" s="11">
        <v>0</v>
      </c>
      <c r="H52" s="39">
        <v>0</v>
      </c>
    </row>
    <row r="53" spans="1:8" ht="12.75">
      <c r="A53" s="11"/>
      <c r="B53" s="12"/>
      <c r="C53" s="27"/>
      <c r="D53" s="39"/>
      <c r="E53" s="72"/>
      <c r="F53" s="40"/>
      <c r="G53" s="72"/>
      <c r="H53" s="40"/>
    </row>
    <row r="54" spans="1:8" ht="12.75">
      <c r="A54" s="11"/>
      <c r="B54" s="55" t="s">
        <v>26</v>
      </c>
      <c r="C54" s="37" t="s">
        <v>108</v>
      </c>
      <c r="D54" s="39" t="e">
        <f>SUM(D47:D51)</f>
        <v>#REF!</v>
      </c>
      <c r="E54" s="11">
        <f>+E47-E50</f>
        <v>432</v>
      </c>
      <c r="F54" s="39">
        <f>+F47-F50+F52</f>
        <v>1618</v>
      </c>
      <c r="G54" s="11">
        <f>+G47-G50+G52</f>
        <v>633</v>
      </c>
      <c r="H54" s="39">
        <f>+H47-H50+H52</f>
        <v>15</v>
      </c>
    </row>
    <row r="55" spans="1:8" ht="12.75">
      <c r="A55" s="11"/>
      <c r="B55" s="12"/>
      <c r="C55" s="37" t="s">
        <v>109</v>
      </c>
      <c r="D55" s="40"/>
      <c r="E55" s="11"/>
      <c r="F55" s="39"/>
      <c r="G55" s="11"/>
      <c r="H55" s="39"/>
    </row>
    <row r="56" spans="1:8" ht="13.5" thickBot="1">
      <c r="A56" s="15"/>
      <c r="B56" s="16"/>
      <c r="C56" s="28"/>
      <c r="D56" s="41"/>
      <c r="E56" s="15"/>
      <c r="F56" s="41"/>
      <c r="G56" s="15"/>
      <c r="H56" s="41"/>
    </row>
    <row r="57" spans="1:8" ht="13.5" thickBot="1">
      <c r="A57" s="12"/>
      <c r="B57" s="12"/>
      <c r="C57" s="12"/>
      <c r="D57" s="12"/>
      <c r="E57" s="12"/>
      <c r="F57" s="12"/>
      <c r="G57" s="12"/>
      <c r="H57" s="12"/>
    </row>
    <row r="58" spans="1:8" ht="12.75">
      <c r="A58" s="3"/>
      <c r="B58" s="4"/>
      <c r="C58" s="3"/>
      <c r="D58" s="38"/>
      <c r="E58" s="75" t="s">
        <v>63</v>
      </c>
      <c r="F58" s="76"/>
      <c r="G58" s="75" t="s">
        <v>70</v>
      </c>
      <c r="H58" s="76"/>
    </row>
    <row r="59" spans="1:8" ht="12.75">
      <c r="A59" s="6"/>
      <c r="B59" s="7"/>
      <c r="C59" s="6"/>
      <c r="D59" s="8" t="s">
        <v>4</v>
      </c>
      <c r="E59" s="56" t="s">
        <v>38</v>
      </c>
      <c r="F59" s="57" t="s">
        <v>67</v>
      </c>
      <c r="G59" s="56" t="s">
        <v>38</v>
      </c>
      <c r="H59" s="57" t="s">
        <v>73</v>
      </c>
    </row>
    <row r="60" spans="1:8" ht="12.75">
      <c r="A60" s="6"/>
      <c r="B60" s="7"/>
      <c r="C60" s="6"/>
      <c r="D60" s="8" t="s">
        <v>5</v>
      </c>
      <c r="E60" s="56" t="s">
        <v>64</v>
      </c>
      <c r="F60" s="57" t="s">
        <v>68</v>
      </c>
      <c r="G60" s="56" t="s">
        <v>71</v>
      </c>
      <c r="H60" s="57" t="s">
        <v>71</v>
      </c>
    </row>
    <row r="61" spans="1:8" ht="12.75">
      <c r="A61" s="6"/>
      <c r="B61" s="7"/>
      <c r="C61" s="6"/>
      <c r="D61" s="8" t="str">
        <f>+D12</f>
        <v>30/6/1999</v>
      </c>
      <c r="E61" s="56" t="s">
        <v>39</v>
      </c>
      <c r="F61" s="57" t="s">
        <v>39</v>
      </c>
      <c r="G61" s="56" t="s">
        <v>72</v>
      </c>
      <c r="H61" s="57" t="s">
        <v>72</v>
      </c>
    </row>
    <row r="62" spans="1:8" ht="12.75">
      <c r="A62" s="9"/>
      <c r="B62" s="10"/>
      <c r="C62" s="9"/>
      <c r="D62" s="8" t="s">
        <v>7</v>
      </c>
      <c r="E62" s="58" t="s">
        <v>65</v>
      </c>
      <c r="F62" s="59" t="s">
        <v>69</v>
      </c>
      <c r="G62" s="58" t="s">
        <v>65</v>
      </c>
      <c r="H62" s="59" t="s">
        <v>69</v>
      </c>
    </row>
    <row r="63" spans="1:8" ht="12.75">
      <c r="A63" s="9"/>
      <c r="B63" s="10"/>
      <c r="C63" s="9"/>
      <c r="D63" s="8"/>
      <c r="E63" s="56" t="s">
        <v>7</v>
      </c>
      <c r="F63" s="57" t="s">
        <v>7</v>
      </c>
      <c r="G63" s="56" t="s">
        <v>7</v>
      </c>
      <c r="H63" s="57" t="s">
        <v>7</v>
      </c>
    </row>
    <row r="64" spans="1:8" ht="13.5" thickBot="1">
      <c r="A64" s="19"/>
      <c r="B64" s="20"/>
      <c r="C64" s="19"/>
      <c r="D64" s="41"/>
      <c r="E64" s="77" t="s">
        <v>66</v>
      </c>
      <c r="F64" s="78"/>
      <c r="G64" s="77" t="s">
        <v>66</v>
      </c>
      <c r="H64" s="78"/>
    </row>
    <row r="65" spans="1:8" ht="12.75">
      <c r="A65" s="11"/>
      <c r="B65" s="12"/>
      <c r="C65" s="30"/>
      <c r="D65" s="42"/>
      <c r="E65" s="25"/>
      <c r="F65" s="42"/>
      <c r="G65" s="25"/>
      <c r="H65" s="42"/>
    </row>
    <row r="66" spans="1:8" ht="12.75">
      <c r="A66" s="11"/>
      <c r="B66" s="55" t="s">
        <v>31</v>
      </c>
      <c r="C66" s="27" t="s">
        <v>27</v>
      </c>
      <c r="D66" s="39">
        <v>0</v>
      </c>
      <c r="E66" s="11">
        <v>0</v>
      </c>
      <c r="F66" s="39">
        <v>0</v>
      </c>
      <c r="G66" s="11">
        <v>0</v>
      </c>
      <c r="H66" s="39">
        <v>0</v>
      </c>
    </row>
    <row r="67" spans="1:8" ht="12.75">
      <c r="A67" s="11"/>
      <c r="B67" s="12"/>
      <c r="C67" s="27" t="s">
        <v>28</v>
      </c>
      <c r="D67" s="39">
        <v>0</v>
      </c>
      <c r="E67" s="11">
        <v>0</v>
      </c>
      <c r="F67" s="39">
        <v>0</v>
      </c>
      <c r="G67" s="11">
        <v>0</v>
      </c>
      <c r="H67" s="39">
        <v>0</v>
      </c>
    </row>
    <row r="68" spans="1:8" ht="12.75">
      <c r="A68" s="11"/>
      <c r="B68" s="12"/>
      <c r="C68" s="27" t="s">
        <v>29</v>
      </c>
      <c r="D68" s="39">
        <v>0</v>
      </c>
      <c r="E68" s="11">
        <v>0</v>
      </c>
      <c r="F68" s="39">
        <v>0</v>
      </c>
      <c r="G68" s="11">
        <v>0</v>
      </c>
      <c r="H68" s="39">
        <v>0</v>
      </c>
    </row>
    <row r="69" spans="1:8" ht="12.75">
      <c r="A69" s="11"/>
      <c r="B69" s="12"/>
      <c r="C69" s="27" t="s">
        <v>30</v>
      </c>
      <c r="D69" s="39"/>
      <c r="E69" s="11"/>
      <c r="F69" s="39"/>
      <c r="G69" s="11"/>
      <c r="H69" s="39"/>
    </row>
    <row r="70" spans="1:8" ht="12.75">
      <c r="A70" s="11"/>
      <c r="B70" s="12"/>
      <c r="C70" s="27"/>
      <c r="D70" s="40"/>
      <c r="E70" s="72"/>
      <c r="F70" s="40"/>
      <c r="G70" s="72"/>
      <c r="H70" s="40"/>
    </row>
    <row r="71" spans="1:8" ht="12.75">
      <c r="A71" s="11"/>
      <c r="B71" s="55" t="s">
        <v>86</v>
      </c>
      <c r="C71" s="37" t="s">
        <v>87</v>
      </c>
      <c r="D71" s="39" t="e">
        <f>+D54-D66-D67-D68</f>
        <v>#REF!</v>
      </c>
      <c r="E71" s="11">
        <f>+E54+E66+E67+E68</f>
        <v>432</v>
      </c>
      <c r="F71" s="39">
        <f>+F54-F66-F67-F68</f>
        <v>1618</v>
      </c>
      <c r="G71" s="11">
        <f>+G54+G66+G67+G68</f>
        <v>633</v>
      </c>
      <c r="H71" s="39">
        <f>+H54-H66-H67-H68</f>
        <v>15</v>
      </c>
    </row>
    <row r="72" spans="1:8" ht="13.5" thickBot="1">
      <c r="A72" s="11"/>
      <c r="B72" s="12"/>
      <c r="C72" s="37" t="s">
        <v>88</v>
      </c>
      <c r="D72" s="40"/>
      <c r="E72" s="73"/>
      <c r="F72" s="74"/>
      <c r="G72" s="73"/>
      <c r="H72" s="74"/>
    </row>
    <row r="73" spans="1:8" ht="13.5" thickTop="1">
      <c r="A73" s="11"/>
      <c r="B73" s="12"/>
      <c r="C73" s="27"/>
      <c r="D73" s="39"/>
      <c r="E73" s="11"/>
      <c r="F73" s="39"/>
      <c r="G73" s="11"/>
      <c r="H73" s="39"/>
    </row>
    <row r="74" spans="1:8" ht="12.75">
      <c r="A74" s="13" t="s">
        <v>32</v>
      </c>
      <c r="B74" s="12" t="s">
        <v>9</v>
      </c>
      <c r="C74" s="37" t="s">
        <v>89</v>
      </c>
      <c r="D74" s="44"/>
      <c r="E74" s="11"/>
      <c r="F74" s="45"/>
      <c r="G74" s="11"/>
      <c r="H74" s="39"/>
    </row>
    <row r="75" spans="1:8" ht="12.75">
      <c r="A75" s="11"/>
      <c r="B75" s="12"/>
      <c r="C75" s="27" t="s">
        <v>33</v>
      </c>
      <c r="D75" s="39"/>
      <c r="E75" s="11"/>
      <c r="F75" s="39"/>
      <c r="G75" s="11"/>
      <c r="H75" s="39"/>
    </row>
    <row r="76" spans="1:8" ht="12.75">
      <c r="A76" s="11"/>
      <c r="B76" s="12"/>
      <c r="C76" s="27" t="s">
        <v>34</v>
      </c>
      <c r="D76" s="39"/>
      <c r="E76" s="11"/>
      <c r="F76" s="39"/>
      <c r="G76" s="11"/>
      <c r="H76" s="39"/>
    </row>
    <row r="77" spans="1:8" ht="12.75">
      <c r="A77" s="11"/>
      <c r="B77" s="12"/>
      <c r="C77" s="27"/>
      <c r="D77" s="39"/>
      <c r="E77" s="11"/>
      <c r="F77" s="39"/>
      <c r="G77" s="11"/>
      <c r="H77" s="39"/>
    </row>
    <row r="78" spans="1:8" ht="12.75">
      <c r="A78" s="11"/>
      <c r="B78" s="12"/>
      <c r="C78" s="37" t="s">
        <v>90</v>
      </c>
      <c r="D78" s="45"/>
      <c r="E78" s="71">
        <f>432/44202*100</f>
        <v>0.9773313424731913</v>
      </c>
      <c r="F78" s="45">
        <v>3.66</v>
      </c>
      <c r="G78" s="71">
        <f>+G71/44202*100</f>
        <v>1.43206189765169</v>
      </c>
      <c r="H78" s="45">
        <v>0.03</v>
      </c>
    </row>
    <row r="79" spans="1:8" ht="12.75">
      <c r="A79" s="11"/>
      <c r="B79" s="12"/>
      <c r="C79" s="27"/>
      <c r="D79" s="39"/>
      <c r="E79" s="11"/>
      <c r="F79" s="39"/>
      <c r="G79" s="11"/>
      <c r="H79" s="39"/>
    </row>
    <row r="80" spans="1:8" ht="12.75">
      <c r="A80" s="11"/>
      <c r="B80" s="12"/>
      <c r="C80" s="37" t="s">
        <v>35</v>
      </c>
      <c r="D80" s="46" t="s">
        <v>36</v>
      </c>
      <c r="E80" s="24" t="s">
        <v>105</v>
      </c>
      <c r="F80" s="43" t="s">
        <v>110</v>
      </c>
      <c r="G80" s="24" t="s">
        <v>104</v>
      </c>
      <c r="H80" s="43" t="s">
        <v>111</v>
      </c>
    </row>
    <row r="81" spans="1:8" ht="13.5" thickBot="1">
      <c r="A81" s="15"/>
      <c r="B81" s="16"/>
      <c r="C81" s="28"/>
      <c r="D81" s="41"/>
      <c r="E81" s="15"/>
      <c r="F81" s="41"/>
      <c r="G81" s="15"/>
      <c r="H81" s="41"/>
    </row>
    <row r="82" spans="1:3" ht="12.75">
      <c r="A82" s="12"/>
      <c r="B82" s="12"/>
      <c r="C82" s="12"/>
    </row>
    <row r="83" spans="1:3" ht="12.75">
      <c r="A83" s="12"/>
      <c r="B83" s="12"/>
      <c r="C83" s="23"/>
    </row>
    <row r="84" spans="1:3" ht="12.75">
      <c r="A84" s="12"/>
      <c r="B84" s="12"/>
      <c r="C84" s="23"/>
    </row>
    <row r="85" ht="12.75">
      <c r="A85" s="1" t="s">
        <v>0</v>
      </c>
    </row>
    <row r="86" spans="1:3" ht="12.75">
      <c r="A86" s="29" t="s">
        <v>37</v>
      </c>
      <c r="B86" s="12"/>
      <c r="C86" s="12"/>
    </row>
    <row r="87" spans="1:3" ht="13.5" thickBot="1">
      <c r="A87" s="29"/>
      <c r="B87" s="12"/>
      <c r="C87" s="12"/>
    </row>
    <row r="88" spans="1:6" s="51" customFormat="1" ht="12.75">
      <c r="A88" s="49"/>
      <c r="B88" s="61"/>
      <c r="C88" s="62"/>
      <c r="D88" s="7"/>
      <c r="E88" s="47" t="s">
        <v>93</v>
      </c>
      <c r="F88" s="47" t="s">
        <v>94</v>
      </c>
    </row>
    <row r="89" spans="1:6" s="51" customFormat="1" ht="12.75">
      <c r="A89" s="6"/>
      <c r="B89" s="31"/>
      <c r="C89" s="8"/>
      <c r="D89" s="7"/>
      <c r="E89" s="26" t="s">
        <v>92</v>
      </c>
      <c r="F89" s="26" t="s">
        <v>73</v>
      </c>
    </row>
    <row r="90" spans="1:6" s="51" customFormat="1" ht="12.75">
      <c r="A90" s="6"/>
      <c r="B90" s="31"/>
      <c r="C90" s="8"/>
      <c r="D90" s="7"/>
      <c r="E90" s="26" t="s">
        <v>39</v>
      </c>
      <c r="F90" s="26" t="s">
        <v>112</v>
      </c>
    </row>
    <row r="91" spans="1:6" s="51" customFormat="1" ht="12.75">
      <c r="A91" s="6"/>
      <c r="B91" s="31"/>
      <c r="C91" s="8"/>
      <c r="D91" s="7"/>
      <c r="E91" s="66" t="s">
        <v>65</v>
      </c>
      <c r="F91" s="66" t="s">
        <v>95</v>
      </c>
    </row>
    <row r="92" spans="1:6" s="51" customFormat="1" ht="12.75">
      <c r="A92" s="9"/>
      <c r="B92" s="32"/>
      <c r="C92" s="35"/>
      <c r="D92" s="7"/>
      <c r="E92" s="26" t="s">
        <v>7</v>
      </c>
      <c r="F92" s="26" t="s">
        <v>7</v>
      </c>
    </row>
    <row r="93" spans="1:6" s="51" customFormat="1" ht="12.75">
      <c r="A93" s="9"/>
      <c r="B93" s="32"/>
      <c r="C93" s="35"/>
      <c r="D93" s="7"/>
      <c r="E93" s="66" t="s">
        <v>66</v>
      </c>
      <c r="F93" s="66" t="s">
        <v>96</v>
      </c>
    </row>
    <row r="94" spans="1:6" s="51" customFormat="1" ht="13.5" thickBot="1">
      <c r="A94" s="52"/>
      <c r="B94" s="63"/>
      <c r="C94" s="64"/>
      <c r="D94" s="65"/>
      <c r="E94" s="36"/>
      <c r="F94" s="36"/>
    </row>
    <row r="95" spans="1:6" ht="12.75">
      <c r="A95" s="25"/>
      <c r="B95" s="67"/>
      <c r="C95" s="42"/>
      <c r="D95" s="12"/>
      <c r="E95" s="30"/>
      <c r="F95" s="30"/>
    </row>
    <row r="96" spans="1:6" ht="12.75">
      <c r="A96" s="13"/>
      <c r="B96" s="48" t="s">
        <v>60</v>
      </c>
      <c r="C96" s="39"/>
      <c r="D96" s="12"/>
      <c r="E96" s="27">
        <v>6343</v>
      </c>
      <c r="F96" s="27">
        <v>6234</v>
      </c>
    </row>
    <row r="97" spans="1:6" ht="12.75">
      <c r="A97" s="13"/>
      <c r="B97" s="17" t="s">
        <v>40</v>
      </c>
      <c r="C97" s="39"/>
      <c r="D97" s="12"/>
      <c r="E97" s="27">
        <v>8786</v>
      </c>
      <c r="F97" s="27">
        <v>8786</v>
      </c>
    </row>
    <row r="98" spans="1:6" ht="12.75">
      <c r="A98" s="13"/>
      <c r="B98" s="48" t="s">
        <v>97</v>
      </c>
      <c r="C98" s="39"/>
      <c r="D98" s="12"/>
      <c r="E98" s="27">
        <v>33</v>
      </c>
      <c r="F98" s="27">
        <v>39</v>
      </c>
    </row>
    <row r="99" spans="1:6" ht="12.75">
      <c r="A99" s="13"/>
      <c r="B99" s="17" t="s">
        <v>41</v>
      </c>
      <c r="C99" s="39"/>
      <c r="D99" s="12"/>
      <c r="E99" s="27">
        <v>97529</v>
      </c>
      <c r="F99" s="27">
        <v>92191</v>
      </c>
    </row>
    <row r="100" spans="1:6" ht="12.75">
      <c r="A100" s="13"/>
      <c r="B100" s="48" t="s">
        <v>58</v>
      </c>
      <c r="C100" s="39"/>
      <c r="D100" s="12"/>
      <c r="E100" s="27">
        <v>35000</v>
      </c>
      <c r="F100" s="27">
        <v>35000</v>
      </c>
    </row>
    <row r="101" spans="1:6" ht="12.75">
      <c r="A101" s="13"/>
      <c r="B101" s="17"/>
      <c r="C101" s="39"/>
      <c r="D101" s="12"/>
      <c r="E101" s="27"/>
      <c r="F101" s="27"/>
    </row>
    <row r="102" spans="1:6" ht="12.75">
      <c r="A102" s="13"/>
      <c r="B102" s="17" t="s">
        <v>42</v>
      </c>
      <c r="C102" s="39"/>
      <c r="D102" s="12"/>
      <c r="E102" s="27"/>
      <c r="F102" s="27"/>
    </row>
    <row r="103" spans="1:6" ht="12.75">
      <c r="A103" s="11"/>
      <c r="B103" s="17"/>
      <c r="C103" s="43" t="s">
        <v>98</v>
      </c>
      <c r="D103" s="12"/>
      <c r="E103" s="27">
        <v>62283</v>
      </c>
      <c r="F103" s="27">
        <v>43583</v>
      </c>
    </row>
    <row r="104" spans="1:6" ht="12.75">
      <c r="A104" s="11"/>
      <c r="B104" s="17"/>
      <c r="C104" s="43" t="s">
        <v>99</v>
      </c>
      <c r="D104" s="12"/>
      <c r="E104" s="27">
        <v>17078</v>
      </c>
      <c r="F104" s="27">
        <v>8945</v>
      </c>
    </row>
    <row r="105" spans="1:6" ht="12.75">
      <c r="A105" s="11"/>
      <c r="B105" s="17"/>
      <c r="C105" s="39" t="s">
        <v>43</v>
      </c>
      <c r="D105" s="12"/>
      <c r="E105" s="27">
        <f>221+86</f>
        <v>307</v>
      </c>
      <c r="F105" s="27">
        <v>4024</v>
      </c>
    </row>
    <row r="106" spans="1:6" ht="12.75">
      <c r="A106" s="11"/>
      <c r="B106" s="17"/>
      <c r="C106" s="39" t="s">
        <v>44</v>
      </c>
      <c r="D106" s="12"/>
      <c r="E106" s="27">
        <v>920</v>
      </c>
      <c r="F106" s="27">
        <v>1907</v>
      </c>
    </row>
    <row r="107" spans="1:6" ht="12.75">
      <c r="A107" s="11"/>
      <c r="B107" s="17"/>
      <c r="C107" s="43" t="s">
        <v>45</v>
      </c>
      <c r="D107" s="12"/>
      <c r="E107" s="27">
        <v>2765</v>
      </c>
      <c r="F107" s="27">
        <v>12177</v>
      </c>
    </row>
    <row r="108" spans="1:6" ht="12.75">
      <c r="A108" s="11"/>
      <c r="B108" s="17"/>
      <c r="C108" s="43" t="s">
        <v>59</v>
      </c>
      <c r="D108" s="12"/>
      <c r="E108" s="27">
        <v>0</v>
      </c>
      <c r="F108" s="27">
        <v>929</v>
      </c>
    </row>
    <row r="109" spans="1:6" ht="11.25" customHeight="1">
      <c r="A109" s="11"/>
      <c r="B109" s="17"/>
      <c r="C109" s="43"/>
      <c r="D109" s="12"/>
      <c r="E109" s="27"/>
      <c r="F109" s="27"/>
    </row>
    <row r="110" spans="1:6" ht="12.75">
      <c r="A110" s="11"/>
      <c r="B110" s="17"/>
      <c r="C110" s="39"/>
      <c r="D110" s="12"/>
      <c r="E110" s="33">
        <f>SUM(E103:E109)</f>
        <v>83353</v>
      </c>
      <c r="F110" s="33">
        <f>SUM(F103:F109)</f>
        <v>71565</v>
      </c>
    </row>
    <row r="111" spans="1:6" ht="12.75">
      <c r="A111" s="11"/>
      <c r="B111" s="17"/>
      <c r="C111" s="39"/>
      <c r="D111" s="12"/>
      <c r="E111" s="27"/>
      <c r="F111" s="27"/>
    </row>
    <row r="112" spans="1:6" ht="12.75">
      <c r="A112" s="13"/>
      <c r="B112" s="17" t="s">
        <v>46</v>
      </c>
      <c r="C112" s="39"/>
      <c r="D112" s="12"/>
      <c r="E112" s="27"/>
      <c r="F112" s="27"/>
    </row>
    <row r="113" spans="1:6" ht="12.75">
      <c r="A113" s="11"/>
      <c r="B113" s="17"/>
      <c r="C113" s="43" t="s">
        <v>100</v>
      </c>
      <c r="D113" s="12"/>
      <c r="E113" s="27">
        <v>21639</v>
      </c>
      <c r="F113" s="27">
        <v>12166</v>
      </c>
    </row>
    <row r="114" spans="1:6" ht="12.75">
      <c r="A114" s="11"/>
      <c r="B114" s="17"/>
      <c r="C114" s="43" t="s">
        <v>101</v>
      </c>
      <c r="D114" s="12"/>
      <c r="E114" s="27">
        <f>9825+65</f>
        <v>9890</v>
      </c>
      <c r="F114" s="27">
        <v>6032</v>
      </c>
    </row>
    <row r="115" spans="1:6" ht="12.75">
      <c r="A115" s="11"/>
      <c r="B115" s="17"/>
      <c r="C115" s="39" t="s">
        <v>47</v>
      </c>
      <c r="D115" s="12"/>
      <c r="E115" s="27">
        <f>11154+36496</f>
        <v>47650</v>
      </c>
      <c r="F115" s="27">
        <v>39687</v>
      </c>
    </row>
    <row r="116" spans="1:6" ht="12.75">
      <c r="A116" s="11"/>
      <c r="B116" s="17"/>
      <c r="C116" s="39" t="s">
        <v>48</v>
      </c>
      <c r="D116" s="12"/>
      <c r="E116" s="27">
        <v>1023</v>
      </c>
      <c r="F116" s="27">
        <v>4931</v>
      </c>
    </row>
    <row r="117" spans="1:6" ht="12.75">
      <c r="A117" s="11"/>
      <c r="B117" s="17"/>
      <c r="C117" s="43" t="s">
        <v>61</v>
      </c>
      <c r="D117" s="12"/>
      <c r="E117" s="27">
        <v>3298</v>
      </c>
      <c r="F117" s="27">
        <v>3378</v>
      </c>
    </row>
    <row r="118" spans="1:6" ht="12.75">
      <c r="A118" s="11"/>
      <c r="B118" s="17"/>
      <c r="C118" s="39"/>
      <c r="D118" s="12"/>
      <c r="E118" s="27"/>
      <c r="F118" s="27"/>
    </row>
    <row r="119" spans="1:6" ht="12.75">
      <c r="A119" s="11"/>
      <c r="B119" s="17"/>
      <c r="C119" s="39"/>
      <c r="D119" s="12"/>
      <c r="E119" s="33">
        <f>SUM(E113:E118)</f>
        <v>83500</v>
      </c>
      <c r="F119" s="33">
        <f>SUM(F113:F118)</f>
        <v>66194</v>
      </c>
    </row>
    <row r="120" spans="1:6" ht="12.75">
      <c r="A120" s="11"/>
      <c r="B120" s="17"/>
      <c r="C120" s="39"/>
      <c r="D120" s="12"/>
      <c r="E120" s="27"/>
      <c r="F120" s="27"/>
    </row>
    <row r="121" spans="1:6" ht="12.75">
      <c r="A121" s="13"/>
      <c r="B121" s="17" t="s">
        <v>49</v>
      </c>
      <c r="C121" s="39"/>
      <c r="D121" s="12"/>
      <c r="E121" s="27">
        <f>+E110-E119</f>
        <v>-147</v>
      </c>
      <c r="F121" s="27">
        <f>+F110-F119</f>
        <v>5371</v>
      </c>
    </row>
    <row r="122" spans="1:6" ht="12.75">
      <c r="A122" s="11"/>
      <c r="B122" s="17"/>
      <c r="C122" s="39"/>
      <c r="D122" s="12"/>
      <c r="E122" s="27"/>
      <c r="F122" s="27"/>
    </row>
    <row r="123" spans="1:6" s="1" customFormat="1" ht="13.5" thickBot="1">
      <c r="A123" s="21"/>
      <c r="B123" s="22"/>
      <c r="C123" s="68"/>
      <c r="D123" s="29"/>
      <c r="E123" s="34">
        <f>SUM(E96:E100)+E121</f>
        <v>147544</v>
      </c>
      <c r="F123" s="34">
        <f>SUM(F96:F100)+F121</f>
        <v>147621</v>
      </c>
    </row>
    <row r="124" spans="1:6" ht="13.5" thickTop="1">
      <c r="A124" s="11"/>
      <c r="B124" s="17"/>
      <c r="C124" s="39"/>
      <c r="D124" s="12"/>
      <c r="E124" s="27"/>
      <c r="F124" s="27"/>
    </row>
    <row r="125" spans="1:6" ht="12.75">
      <c r="A125" s="13"/>
      <c r="B125" s="17" t="s">
        <v>50</v>
      </c>
      <c r="C125" s="39"/>
      <c r="D125" s="12"/>
      <c r="E125" s="27"/>
      <c r="F125" s="27"/>
    </row>
    <row r="126" spans="1:6" ht="12.75">
      <c r="A126" s="11"/>
      <c r="B126" s="17" t="s">
        <v>51</v>
      </c>
      <c r="C126" s="39"/>
      <c r="D126" s="12"/>
      <c r="E126" s="27">
        <v>44202</v>
      </c>
      <c r="F126" s="27">
        <v>44202</v>
      </c>
    </row>
    <row r="127" spans="1:6" ht="12.75">
      <c r="A127" s="11"/>
      <c r="B127" s="17" t="s">
        <v>52</v>
      </c>
      <c r="C127" s="39"/>
      <c r="D127" s="12"/>
      <c r="E127" s="27"/>
      <c r="F127" s="27"/>
    </row>
    <row r="128" spans="1:6" ht="12.75">
      <c r="A128" s="11"/>
      <c r="B128" s="17"/>
      <c r="C128" s="39" t="s">
        <v>53</v>
      </c>
      <c r="D128" s="12"/>
      <c r="E128" s="27"/>
      <c r="F128" s="27"/>
    </row>
    <row r="129" spans="1:6" ht="12.75">
      <c r="A129" s="11"/>
      <c r="B129" s="17"/>
      <c r="C129" s="39" t="s">
        <v>54</v>
      </c>
      <c r="D129" s="12"/>
      <c r="E129" s="27">
        <v>2826</v>
      </c>
      <c r="F129" s="27">
        <v>2826</v>
      </c>
    </row>
    <row r="130" spans="1:6" ht="12.75">
      <c r="A130" s="11"/>
      <c r="B130" s="17"/>
      <c r="C130" s="39"/>
      <c r="D130" s="12"/>
      <c r="E130" s="27">
        <v>52371</v>
      </c>
      <c r="F130" s="27">
        <v>51738</v>
      </c>
    </row>
    <row r="131" spans="1:6" ht="12.75">
      <c r="A131" s="11"/>
      <c r="B131" s="17"/>
      <c r="C131" s="39"/>
      <c r="D131" s="12"/>
      <c r="E131" s="27"/>
      <c r="F131" s="27"/>
    </row>
    <row r="132" spans="1:6" ht="12.75">
      <c r="A132" s="11"/>
      <c r="B132" s="17"/>
      <c r="C132" s="39"/>
      <c r="D132" s="12"/>
      <c r="E132" s="33">
        <f>SUM(E126:E131)</f>
        <v>99399</v>
      </c>
      <c r="F132" s="33">
        <f>SUM(F126:F131)</f>
        <v>98766</v>
      </c>
    </row>
    <row r="133" spans="1:6" ht="12.75">
      <c r="A133" s="11"/>
      <c r="B133" s="17"/>
      <c r="C133" s="39"/>
      <c r="D133" s="12"/>
      <c r="E133" s="27"/>
      <c r="F133" s="27"/>
    </row>
    <row r="134" spans="1:6" ht="12.75">
      <c r="A134" s="13"/>
      <c r="B134" s="17" t="s">
        <v>55</v>
      </c>
      <c r="C134" s="39"/>
      <c r="D134" s="12"/>
      <c r="E134" s="27">
        <v>119</v>
      </c>
      <c r="F134" s="27">
        <v>120</v>
      </c>
    </row>
    <row r="135" spans="1:6" ht="12.75">
      <c r="A135" s="11"/>
      <c r="B135" s="17"/>
      <c r="C135" s="39"/>
      <c r="D135" s="12"/>
      <c r="E135" s="27"/>
      <c r="F135" s="27"/>
    </row>
    <row r="136" spans="1:6" ht="12.75">
      <c r="A136" s="13"/>
      <c r="B136" s="17" t="s">
        <v>56</v>
      </c>
      <c r="C136" s="39"/>
      <c r="D136" s="12"/>
      <c r="E136" s="27">
        <f>47007+772</f>
        <v>47779</v>
      </c>
      <c r="F136" s="27">
        <v>48562</v>
      </c>
    </row>
    <row r="137" spans="1:6" ht="12.75">
      <c r="A137" s="11"/>
      <c r="B137" s="17"/>
      <c r="C137" s="39"/>
      <c r="D137" s="12"/>
      <c r="E137" s="27"/>
      <c r="F137" s="27"/>
    </row>
    <row r="138" spans="1:6" ht="12.75">
      <c r="A138" s="13"/>
      <c r="B138" s="17" t="s">
        <v>57</v>
      </c>
      <c r="C138" s="39"/>
      <c r="D138" s="12"/>
      <c r="E138" s="27">
        <v>194</v>
      </c>
      <c r="F138" s="27">
        <v>120</v>
      </c>
    </row>
    <row r="139" spans="1:6" ht="12.75">
      <c r="A139" s="11"/>
      <c r="B139" s="17"/>
      <c r="C139" s="39"/>
      <c r="D139" s="12"/>
      <c r="E139" s="27"/>
      <c r="F139" s="27"/>
    </row>
    <row r="140" spans="1:6" ht="12.75">
      <c r="A140" s="11"/>
      <c r="B140" s="48" t="s">
        <v>102</v>
      </c>
      <c r="C140" s="39"/>
      <c r="D140" s="12"/>
      <c r="E140" s="27">
        <v>53</v>
      </c>
      <c r="F140" s="27">
        <v>53</v>
      </c>
    </row>
    <row r="141" spans="1:6" ht="12.75">
      <c r="A141" s="11"/>
      <c r="B141" s="48"/>
      <c r="C141" s="39"/>
      <c r="D141" s="12"/>
      <c r="E141" s="27"/>
      <c r="F141" s="27"/>
    </row>
    <row r="142" spans="1:6" ht="13.5" thickBot="1">
      <c r="A142" s="11"/>
      <c r="B142" s="48"/>
      <c r="C142" s="39"/>
      <c r="D142" s="12"/>
      <c r="E142" s="69">
        <f>SUM(E132:E141)</f>
        <v>147544</v>
      </c>
      <c r="F142" s="69">
        <f>SUM(F132:F141)</f>
        <v>147621</v>
      </c>
    </row>
    <row r="143" spans="1:6" ht="13.5" thickTop="1">
      <c r="A143" s="11"/>
      <c r="B143" s="17"/>
      <c r="C143" s="39"/>
      <c r="D143" s="12"/>
      <c r="E143" s="27">
        <f>+E123-E142</f>
        <v>0</v>
      </c>
      <c r="F143" s="27">
        <f>+F123-F142</f>
        <v>0</v>
      </c>
    </row>
    <row r="144" spans="1:6" ht="13.5" thickBot="1">
      <c r="A144" s="13"/>
      <c r="B144" s="48" t="s">
        <v>103</v>
      </c>
      <c r="C144" s="39"/>
      <c r="D144" s="12"/>
      <c r="E144" s="70">
        <f>+(E132-E97-E98)/44202</f>
        <v>2.049228541694946</v>
      </c>
      <c r="F144" s="70">
        <v>2.03</v>
      </c>
    </row>
    <row r="145" spans="1:6" ht="14.25" thickBot="1" thickTop="1">
      <c r="A145" s="15"/>
      <c r="B145" s="18"/>
      <c r="C145" s="41"/>
      <c r="D145" s="12"/>
      <c r="E145" s="28"/>
      <c r="F145" s="28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</sheetData>
  <mergeCells count="8">
    <mergeCell ref="E9:F9"/>
    <mergeCell ref="E15:F15"/>
    <mergeCell ref="G9:H9"/>
    <mergeCell ref="G15:H15"/>
    <mergeCell ref="E58:F58"/>
    <mergeCell ref="G58:H58"/>
    <mergeCell ref="E64:F64"/>
    <mergeCell ref="G64:H64"/>
  </mergeCells>
  <printOptions/>
  <pageMargins left="1.05" right="0.34" top="0.65" bottom="0.2" header="0.5" footer="0.31"/>
  <pageSetup horizontalDpi="600" verticalDpi="600" orientation="portrait" scale="95" r:id="rId1"/>
  <rowBreaks count="2" manualBreakCount="2">
    <brk id="56" max="7" man="1"/>
    <brk id="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MASTER</dc:creator>
  <cp:keywords/>
  <dc:description/>
  <cp:lastModifiedBy>Unknown User</cp:lastModifiedBy>
  <cp:lastPrinted>2001-11-15T03:15:56Z</cp:lastPrinted>
  <dcterms:created xsi:type="dcterms:W3CDTF">2000-08-17T01:38:51Z</dcterms:created>
  <dcterms:modified xsi:type="dcterms:W3CDTF">2001-11-15T03:17:08Z</dcterms:modified>
  <cp:category/>
  <cp:version/>
  <cp:contentType/>
  <cp:contentStatus/>
</cp:coreProperties>
</file>